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oint Breakdown" sheetId="1" r:id="rId3"/>
    <sheet state="visible" name="Secret Breakdown" sheetId="2" r:id="rId4"/>
    <sheet state="visible" name="Kostucha Profile" sheetId="3" r:id="rId5"/>
  </sheets>
  <definedNames/>
  <calcPr/>
</workbook>
</file>

<file path=xl/sharedStrings.xml><?xml version="1.0" encoding="utf-8"?>
<sst xmlns="http://schemas.openxmlformats.org/spreadsheetml/2006/main" count="93" uniqueCount="47">
  <si>
    <t>Mode</t>
  </si>
  <si>
    <t>Secret Type</t>
  </si>
  <si>
    <t>Tab</t>
  </si>
  <si>
    <t>Number of Points Possible</t>
  </si>
  <si>
    <t>Completion</t>
  </si>
  <si>
    <t>All Gold</t>
  </si>
  <si>
    <t>No Death</t>
  </si>
  <si>
    <t>Secrets</t>
  </si>
  <si>
    <t>Total</t>
  </si>
  <si>
    <t>Pre-UE Total</t>
  </si>
  <si>
    <t>UE Total</t>
  </si>
  <si>
    <t>Counts on Profile when 100% completed (only includes Pre-UE) - Taken from Kostucha's Profile page</t>
  </si>
  <si>
    <t>Solo</t>
  </si>
  <si>
    <t>N++</t>
  </si>
  <si>
    <t>Ultimate</t>
  </si>
  <si>
    <t>?</t>
  </si>
  <si>
    <t>!</t>
  </si>
  <si>
    <t>All</t>
  </si>
  <si>
    <t>Pre-UE</t>
  </si>
  <si>
    <t>UE</t>
  </si>
  <si>
    <t>Intro</t>
  </si>
  <si>
    <t>*</t>
  </si>
  <si>
    <t>Gold</t>
  </si>
  <si>
    <t>**</t>
  </si>
  <si>
    <t>!!</t>
  </si>
  <si>
    <t>Legacy</t>
  </si>
  <si>
    <t>!!!</t>
  </si>
  <si>
    <t>All Tabs</t>
  </si>
  <si>
    <t>!!!!</t>
  </si>
  <si>
    <t>!!!!!</t>
  </si>
  <si>
    <t>Hardcore</t>
  </si>
  <si>
    <t>??</t>
  </si>
  <si>
    <t>There appears to be a misclassified challenge on Profile Page</t>
  </si>
  <si>
    <t>???</t>
  </si>
  <si>
    <t>????</t>
  </si>
  <si>
    <t>^</t>
  </si>
  <si>
    <t>?????</t>
  </si>
  <si>
    <t>Co-op</t>
  </si>
  <si>
    <t>***</t>
  </si>
  <si>
    <t>Race</t>
  </si>
  <si>
    <t>All Modes</t>
  </si>
  <si>
    <t>All Modes Bugged</t>
  </si>
  <si>
    <t>Footnotes:</t>
  </si>
  <si>
    <t>*   Contribute to Pre-Ultimate Edition completion score</t>
  </si>
  <si>
    <t>**  Contribute to Ultimate Edition completion score</t>
  </si>
  <si>
    <t>*** Contribute to both completion scores</t>
  </si>
  <si>
    <t>^   The 65 All Gold hardcore points are currently unattainable. Attainable completion percentage is: Pre-UE: 6035/6035 = 1.000000; UE: 4530/4595 = 0.985854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</si>
</sst>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name val="Arial"/>
    </font>
    <font>
      <b/>
    </font>
    <font/>
    <font>
      <name val="Arial"/>
    </font>
    <font>
      <color rgb="FF0000FF"/>
    </font>
    <font>
      <i/>
      <name val="Arial"/>
    </font>
    <font>
      <color rgb="FFFF0000"/>
    </font>
    <font>
      <i/>
      <sz val="8.0"/>
      <name val="Arial"/>
    </font>
    <font>
      <sz val="8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</fills>
  <borders count="9">
    <border/>
    <border>
      <left style="thin">
        <color rgb="FF000000"/>
      </left>
      <top style="thin">
        <color rgb="FF000000"/>
      </top>
    </border>
    <border>
      <right style="thin">
        <color rgb="FF000000"/>
      </right>
    </border>
    <border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left" readingOrder="0" shrinkToFit="0" wrapText="1"/>
    </xf>
    <xf borderId="3" fillId="0" fontId="1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 readingOrder="0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4" fillId="0" fontId="1" numFmtId="0" xfId="0" applyAlignment="1" applyBorder="1" applyFont="1">
      <alignment horizontal="center" readingOrder="0"/>
    </xf>
    <xf borderId="7" fillId="0" fontId="3" numFmtId="0" xfId="0" applyBorder="1" applyFont="1"/>
    <xf borderId="4" fillId="0" fontId="4" numFmtId="0" xfId="0" applyAlignment="1" applyBorder="1" applyFont="1">
      <alignment horizontal="center"/>
    </xf>
    <xf borderId="0" fillId="2" fontId="3" numFmtId="0" xfId="0" applyFill="1" applyFont="1"/>
    <xf borderId="7" fillId="0" fontId="1" numFmtId="0" xfId="0" applyAlignment="1" applyBorder="1" applyFont="1">
      <alignment horizontal="center" readingOrder="0"/>
    </xf>
    <xf borderId="0" fillId="0" fontId="2" numFmtId="0" xfId="0" applyAlignment="1" applyFont="1">
      <alignment horizontal="left" readingOrder="0" shrinkToFit="0" wrapText="1"/>
    </xf>
    <xf borderId="8" fillId="0" fontId="1" numFmtId="0" xfId="0" applyAlignment="1" applyBorder="1" applyFont="1">
      <alignment readingOrder="0" vertical="center"/>
    </xf>
    <xf borderId="7" fillId="0" fontId="2" numFmtId="0" xfId="0" applyAlignment="1" applyBorder="1" applyFont="1">
      <alignment horizontal="center" readingOrder="0"/>
    </xf>
    <xf borderId="0" fillId="0" fontId="4" numFmtId="0" xfId="0" applyAlignment="1" applyFont="1">
      <alignment readingOrder="0"/>
    </xf>
    <xf borderId="2" fillId="0" fontId="2" numFmtId="0" xfId="0" applyAlignment="1" applyBorder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2" fillId="0" fontId="4" numFmtId="0" xfId="0" applyAlignment="1" applyBorder="1" applyFont="1">
      <alignment horizontal="center" readingOrder="0"/>
    </xf>
    <xf borderId="2" fillId="0" fontId="3" numFmtId="0" xfId="0" applyAlignment="1" applyBorder="1" applyFont="1">
      <alignment horizontal="center"/>
    </xf>
    <xf borderId="8" fillId="0" fontId="3" numFmtId="0" xfId="0" applyBorder="1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2" fillId="0" fontId="4" numFmtId="0" xfId="0" applyAlignment="1" applyBorder="1" applyFont="1">
      <alignment horizontal="center"/>
    </xf>
    <xf borderId="0" fillId="0" fontId="5" numFmtId="0" xfId="0" applyAlignment="1" applyFont="1">
      <alignment readingOrder="0"/>
    </xf>
    <xf borderId="4" fillId="0" fontId="6" numFmtId="0" xfId="0" applyAlignment="1" applyBorder="1" applyFont="1">
      <alignment readingOrder="0"/>
    </xf>
    <xf borderId="4" fillId="0" fontId="6" numFmtId="0" xfId="0" applyAlignment="1" applyBorder="1" applyFont="1">
      <alignment horizontal="center" readingOrder="0"/>
    </xf>
    <xf borderId="4" fillId="0" fontId="6" numFmtId="0" xfId="0" applyAlignment="1" applyBorder="1" applyFont="1">
      <alignment horizontal="center"/>
    </xf>
    <xf borderId="7" fillId="0" fontId="6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0" fillId="0" fontId="7" numFmtId="0" xfId="0" applyAlignment="1" applyFont="1">
      <alignment readingOrder="0"/>
    </xf>
    <xf borderId="0" fillId="0" fontId="3" numFmtId="0" xfId="0" applyAlignment="1" applyFont="1">
      <alignment readingOrder="0" shrinkToFit="0" vertical="center" wrapText="1"/>
    </xf>
    <xf borderId="4" fillId="0" fontId="4" numFmtId="0" xfId="0" applyAlignment="1" applyBorder="1" applyFont="1">
      <alignment horizontal="center" readingOrder="0"/>
    </xf>
    <xf borderId="7" fillId="0" fontId="2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7" fillId="0" fontId="6" numFmtId="0" xfId="0" applyAlignment="1" applyBorder="1" applyFont="1">
      <alignment horizontal="center" readingOrder="0"/>
    </xf>
    <xf borderId="8" fillId="0" fontId="1" numFmtId="0" xfId="0" applyAlignment="1" applyBorder="1" applyFont="1">
      <alignment readingOrder="0"/>
    </xf>
    <xf borderId="0" fillId="0" fontId="1" numFmtId="0" xfId="0" applyAlignment="1" applyFont="1">
      <alignment horizontal="center"/>
    </xf>
    <xf borderId="2" fillId="0" fontId="1" numFmtId="0" xfId="0" applyAlignment="1" applyBorder="1" applyFont="1">
      <alignment horizontal="center"/>
    </xf>
    <xf borderId="8" fillId="0" fontId="8" numFmtId="0" xfId="0" applyAlignment="1" applyBorder="1" applyFont="1">
      <alignment readingOrder="0"/>
    </xf>
    <xf borderId="2" fillId="0" fontId="3" numFmtId="0" xfId="0" applyBorder="1" applyFont="1"/>
    <xf borderId="8" fillId="0" fontId="9" numFmtId="0" xfId="0" applyAlignment="1" applyBorder="1" applyFont="1">
      <alignment readingOrder="0"/>
    </xf>
    <xf borderId="0" fillId="0" fontId="9" numFmtId="0" xfId="0" applyAlignment="1" applyFont="1">
      <alignment readingOrder="0"/>
    </xf>
    <xf borderId="4" fillId="0" fontId="9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9525</xdr:colOff>
      <xdr:row>0</xdr:row>
      <xdr:rowOff>19050</xdr:rowOff>
    </xdr:from>
    <xdr:ext cx="10029825" cy="56483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.71"/>
    <col customWidth="1" min="2" max="2" width="10.14"/>
    <col customWidth="1" min="8" max="8" width="3.29"/>
  </cols>
  <sheetData>
    <row r="1">
      <c r="A1" s="1" t="s">
        <v>0</v>
      </c>
      <c r="B1" s="3" t="s">
        <v>2</v>
      </c>
      <c r="C1" s="3" t="s">
        <v>3</v>
      </c>
      <c r="D1" s="5"/>
      <c r="E1" s="5"/>
      <c r="F1" s="5"/>
      <c r="G1" s="5"/>
      <c r="H1" s="5"/>
      <c r="I1" s="5"/>
      <c r="J1" s="7"/>
    </row>
    <row r="2">
      <c r="A2" s="8"/>
      <c r="B2" s="6"/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1"/>
      <c r="I2" s="9" t="s">
        <v>9</v>
      </c>
      <c r="J2" s="13" t="s">
        <v>10</v>
      </c>
    </row>
    <row r="3">
      <c r="A3" s="15" t="s">
        <v>12</v>
      </c>
      <c r="B3" s="17" t="s">
        <v>20</v>
      </c>
      <c r="C3" s="19">
        <v>125.0</v>
      </c>
      <c r="D3" s="19">
        <v>125.0</v>
      </c>
      <c r="E3" s="19">
        <v>0.0</v>
      </c>
      <c r="F3" s="19">
        <v>0.0</v>
      </c>
      <c r="G3" s="22">
        <f t="shared" ref="G3:G8" si="1">sum(C3:F3)</f>
        <v>250</v>
      </c>
      <c r="H3" s="19" t="s">
        <v>21</v>
      </c>
      <c r="I3" s="22">
        <f t="shared" ref="I3:I4" si="2">G3</f>
        <v>250</v>
      </c>
      <c r="J3" s="24">
        <v>0.0</v>
      </c>
    </row>
    <row r="4">
      <c r="A4" s="26"/>
      <c r="B4" s="17" t="s">
        <v>13</v>
      </c>
      <c r="C4" s="19">
        <v>600.0</v>
      </c>
      <c r="D4" s="19">
        <v>600.0</v>
      </c>
      <c r="E4" s="19">
        <v>120.0</v>
      </c>
      <c r="F4" s="19">
        <v>1176.0</v>
      </c>
      <c r="G4" s="22">
        <f t="shared" si="1"/>
        <v>2496</v>
      </c>
      <c r="H4" s="19" t="s">
        <v>21</v>
      </c>
      <c r="I4" s="22">
        <f t="shared" si="2"/>
        <v>2496</v>
      </c>
      <c r="J4" s="24">
        <v>0.0</v>
      </c>
    </row>
    <row r="5">
      <c r="A5" s="26"/>
      <c r="B5" s="17" t="s">
        <v>14</v>
      </c>
      <c r="C5" s="19">
        <v>600.0</v>
      </c>
      <c r="D5" s="19">
        <v>600.0</v>
      </c>
      <c r="E5" s="19">
        <v>120.0</v>
      </c>
      <c r="F5" s="19">
        <v>854.0</v>
      </c>
      <c r="G5" s="22">
        <f t="shared" si="1"/>
        <v>2174</v>
      </c>
      <c r="H5" s="19" t="s">
        <v>23</v>
      </c>
      <c r="I5" s="19">
        <v>0.0</v>
      </c>
      <c r="J5" s="29">
        <f>G5</f>
        <v>2174</v>
      </c>
    </row>
    <row r="6">
      <c r="A6" s="26"/>
      <c r="B6" s="17" t="s">
        <v>25</v>
      </c>
      <c r="C6" s="19">
        <v>600.0</v>
      </c>
      <c r="D6" s="19">
        <v>600.0</v>
      </c>
      <c r="E6" s="19">
        <v>0.0</v>
      </c>
      <c r="F6" s="19">
        <v>0.0</v>
      </c>
      <c r="G6" s="22">
        <f t="shared" si="1"/>
        <v>1200</v>
      </c>
      <c r="H6" s="19" t="s">
        <v>21</v>
      </c>
      <c r="I6" s="22">
        <f t="shared" ref="I6:I7" si="3">G6</f>
        <v>1200</v>
      </c>
      <c r="J6" s="24">
        <v>0.0</v>
      </c>
    </row>
    <row r="7">
      <c r="A7" s="26"/>
      <c r="B7" s="17" t="s">
        <v>15</v>
      </c>
      <c r="C7" s="19">
        <v>120.0</v>
      </c>
      <c r="D7" s="19">
        <v>120.0</v>
      </c>
      <c r="E7" s="19">
        <v>0.0</v>
      </c>
      <c r="F7" s="19">
        <v>464.0</v>
      </c>
      <c r="G7" s="22">
        <f t="shared" si="1"/>
        <v>704</v>
      </c>
      <c r="H7" s="19" t="s">
        <v>21</v>
      </c>
      <c r="I7" s="22">
        <f t="shared" si="3"/>
        <v>704</v>
      </c>
      <c r="J7" s="24">
        <v>0.0</v>
      </c>
    </row>
    <row r="8">
      <c r="A8" s="26"/>
      <c r="B8" s="17" t="s">
        <v>16</v>
      </c>
      <c r="C8" s="19">
        <v>120.0</v>
      </c>
      <c r="D8" s="19">
        <v>120.0</v>
      </c>
      <c r="E8" s="19">
        <v>0.0</v>
      </c>
      <c r="F8" s="19">
        <v>216.0</v>
      </c>
      <c r="G8" s="22">
        <f t="shared" si="1"/>
        <v>456</v>
      </c>
      <c r="H8" s="19" t="s">
        <v>23</v>
      </c>
      <c r="I8" s="19">
        <v>0.0</v>
      </c>
      <c r="J8" s="29">
        <f>G8</f>
        <v>456</v>
      </c>
    </row>
    <row r="9">
      <c r="A9" s="8"/>
      <c r="B9" s="31" t="s">
        <v>27</v>
      </c>
      <c r="C9" s="32">
        <f t="shared" ref="C9:G9" si="4">sum(C3:C8)</f>
        <v>2165</v>
      </c>
      <c r="D9" s="32">
        <f t="shared" si="4"/>
        <v>2165</v>
      </c>
      <c r="E9" s="32">
        <f t="shared" si="4"/>
        <v>240</v>
      </c>
      <c r="F9" s="32">
        <f t="shared" si="4"/>
        <v>2710</v>
      </c>
      <c r="G9" s="32">
        <f t="shared" si="4"/>
        <v>7280</v>
      </c>
      <c r="H9" s="11"/>
      <c r="I9" s="33">
        <f t="shared" ref="I9:J9" si="5">sum(I3:I8)</f>
        <v>4650</v>
      </c>
      <c r="J9" s="34">
        <f t="shared" si="5"/>
        <v>2630</v>
      </c>
    </row>
    <row r="10">
      <c r="A10" s="15" t="s">
        <v>30</v>
      </c>
      <c r="B10" s="17" t="s">
        <v>20</v>
      </c>
      <c r="C10" s="19">
        <v>5.0</v>
      </c>
      <c r="D10" s="19">
        <v>5.0</v>
      </c>
      <c r="E10" s="19">
        <v>5.0</v>
      </c>
      <c r="F10" s="19">
        <v>0.0</v>
      </c>
      <c r="G10" s="22">
        <f t="shared" ref="G10:G13" si="6">sum(C10:F10)</f>
        <v>15</v>
      </c>
      <c r="H10" s="19" t="s">
        <v>23</v>
      </c>
      <c r="I10" s="19">
        <v>0.0</v>
      </c>
      <c r="J10" s="29">
        <f t="shared" ref="J10:J13" si="7">G10</f>
        <v>15</v>
      </c>
    </row>
    <row r="11">
      <c r="A11" s="26"/>
      <c r="B11" s="17" t="s">
        <v>13</v>
      </c>
      <c r="C11" s="19">
        <v>20.0</v>
      </c>
      <c r="D11" s="19">
        <v>20.0</v>
      </c>
      <c r="E11" s="19">
        <v>20.0</v>
      </c>
      <c r="F11" s="19">
        <v>0.0</v>
      </c>
      <c r="G11" s="22">
        <f t="shared" si="6"/>
        <v>60</v>
      </c>
      <c r="H11" s="19" t="s">
        <v>23</v>
      </c>
      <c r="I11" s="19">
        <v>0.0</v>
      </c>
      <c r="J11" s="29">
        <f t="shared" si="7"/>
        <v>60</v>
      </c>
    </row>
    <row r="12">
      <c r="A12" s="26"/>
      <c r="B12" s="17" t="s">
        <v>14</v>
      </c>
      <c r="C12" s="19">
        <v>20.0</v>
      </c>
      <c r="D12" s="19">
        <v>20.0</v>
      </c>
      <c r="E12" s="19">
        <v>20.0</v>
      </c>
      <c r="F12" s="19">
        <v>0.0</v>
      </c>
      <c r="G12" s="22">
        <f t="shared" si="6"/>
        <v>60</v>
      </c>
      <c r="H12" s="19" t="s">
        <v>23</v>
      </c>
      <c r="I12" s="19">
        <v>0.0</v>
      </c>
      <c r="J12" s="29">
        <f t="shared" si="7"/>
        <v>60</v>
      </c>
    </row>
    <row r="13">
      <c r="A13" s="26"/>
      <c r="B13" s="17" t="s">
        <v>25</v>
      </c>
      <c r="C13" s="19">
        <v>20.0</v>
      </c>
      <c r="D13" s="19">
        <v>20.0</v>
      </c>
      <c r="E13" s="19">
        <v>20.0</v>
      </c>
      <c r="F13" s="19">
        <v>0.0</v>
      </c>
      <c r="G13" s="22">
        <f t="shared" si="6"/>
        <v>60</v>
      </c>
      <c r="H13" s="19" t="s">
        <v>23</v>
      </c>
      <c r="I13" s="19">
        <v>0.0</v>
      </c>
      <c r="J13" s="29">
        <f t="shared" si="7"/>
        <v>60</v>
      </c>
    </row>
    <row r="14">
      <c r="A14" s="8"/>
      <c r="B14" s="31" t="s">
        <v>27</v>
      </c>
      <c r="C14" s="33">
        <f t="shared" ref="C14:G14" si="8">SUM(C10:C13)</f>
        <v>65</v>
      </c>
      <c r="D14" s="33">
        <f t="shared" si="8"/>
        <v>65</v>
      </c>
      <c r="E14" s="33">
        <f t="shared" si="8"/>
        <v>65</v>
      </c>
      <c r="F14" s="33">
        <f t="shared" si="8"/>
        <v>0</v>
      </c>
      <c r="G14" s="33">
        <f t="shared" si="8"/>
        <v>195</v>
      </c>
      <c r="H14" s="38" t="s">
        <v>35</v>
      </c>
      <c r="I14" s="33">
        <f t="shared" ref="I14:J14" si="9">sum(I10:I13)</f>
        <v>0</v>
      </c>
      <c r="J14" s="34">
        <f t="shared" si="9"/>
        <v>195</v>
      </c>
    </row>
    <row r="15">
      <c r="A15" s="15" t="s">
        <v>37</v>
      </c>
      <c r="B15" s="17" t="s">
        <v>20</v>
      </c>
      <c r="C15" s="19">
        <v>50.0</v>
      </c>
      <c r="D15" s="19">
        <v>50.0</v>
      </c>
      <c r="E15" s="19">
        <v>0.0</v>
      </c>
      <c r="F15" s="19">
        <v>0.0</v>
      </c>
      <c r="G15" s="22">
        <f t="shared" ref="G15:G17" si="10">sum(C15:F15)</f>
        <v>100</v>
      </c>
      <c r="H15" s="19" t="s">
        <v>21</v>
      </c>
      <c r="I15" s="22">
        <f>G15</f>
        <v>100</v>
      </c>
      <c r="J15" s="24">
        <v>0.0</v>
      </c>
    </row>
    <row r="16">
      <c r="A16" s="26"/>
      <c r="B16" s="17" t="s">
        <v>13</v>
      </c>
      <c r="C16" s="19">
        <v>600.0</v>
      </c>
      <c r="D16" s="19">
        <v>600.0</v>
      </c>
      <c r="E16" s="19">
        <v>0.0</v>
      </c>
      <c r="F16" s="19">
        <v>0.0</v>
      </c>
      <c r="G16" s="22">
        <f t="shared" si="10"/>
        <v>1200</v>
      </c>
      <c r="H16" s="19" t="s">
        <v>38</v>
      </c>
      <c r="I16" s="19">
        <v>600.0</v>
      </c>
      <c r="J16" s="24">
        <v>600.0</v>
      </c>
    </row>
    <row r="17">
      <c r="A17" s="26"/>
      <c r="B17" s="17" t="s">
        <v>25</v>
      </c>
      <c r="C17" s="19">
        <v>330.0</v>
      </c>
      <c r="D17" s="19">
        <v>330.0</v>
      </c>
      <c r="E17" s="19">
        <v>0.0</v>
      </c>
      <c r="F17" s="19">
        <v>0.0</v>
      </c>
      <c r="G17" s="22">
        <f t="shared" si="10"/>
        <v>660</v>
      </c>
      <c r="H17" s="19" t="s">
        <v>38</v>
      </c>
      <c r="I17" s="19">
        <v>240.0</v>
      </c>
      <c r="J17" s="29">
        <f>G17-I17</f>
        <v>420</v>
      </c>
    </row>
    <row r="18">
      <c r="A18" s="8"/>
      <c r="B18" s="31" t="s">
        <v>27</v>
      </c>
      <c r="C18" s="32">
        <f t="shared" ref="C18:G18" si="11">SUM(C15:C17)</f>
        <v>980</v>
      </c>
      <c r="D18" s="32">
        <f t="shared" si="11"/>
        <v>980</v>
      </c>
      <c r="E18" s="32">
        <f t="shared" si="11"/>
        <v>0</v>
      </c>
      <c r="F18" s="32">
        <f t="shared" si="11"/>
        <v>0</v>
      </c>
      <c r="G18" s="32">
        <f t="shared" si="11"/>
        <v>1960</v>
      </c>
      <c r="H18" s="33"/>
      <c r="I18" s="33">
        <f t="shared" ref="I18:J18" si="12">sum(I15:I17)</f>
        <v>940</v>
      </c>
      <c r="J18" s="34">
        <f t="shared" si="12"/>
        <v>1020</v>
      </c>
    </row>
    <row r="19">
      <c r="A19" s="15" t="s">
        <v>39</v>
      </c>
      <c r="B19" s="17" t="s">
        <v>20</v>
      </c>
      <c r="C19" s="19">
        <v>25.0</v>
      </c>
      <c r="D19" s="19">
        <v>0.0</v>
      </c>
      <c r="E19" s="19">
        <v>0.0</v>
      </c>
      <c r="F19" s="19">
        <v>0.0</v>
      </c>
      <c r="G19" s="22">
        <f t="shared" ref="G19:G21" si="13">sum(C19:F19)</f>
        <v>25</v>
      </c>
      <c r="H19" s="19" t="s">
        <v>21</v>
      </c>
      <c r="I19" s="22">
        <f>G19</f>
        <v>25</v>
      </c>
      <c r="J19" s="24">
        <v>0.0</v>
      </c>
    </row>
    <row r="20">
      <c r="A20" s="26"/>
      <c r="B20" s="17" t="s">
        <v>13</v>
      </c>
      <c r="C20" s="19">
        <v>600.0</v>
      </c>
      <c r="D20" s="19">
        <v>0.0</v>
      </c>
      <c r="E20" s="19">
        <v>0.0</v>
      </c>
      <c r="F20" s="19">
        <v>0.0</v>
      </c>
      <c r="G20" s="22">
        <f t="shared" si="13"/>
        <v>600</v>
      </c>
      <c r="H20" s="19" t="s">
        <v>38</v>
      </c>
      <c r="I20" s="19">
        <v>300.0</v>
      </c>
      <c r="J20" s="24">
        <v>300.0</v>
      </c>
    </row>
    <row r="21">
      <c r="A21" s="26"/>
      <c r="B21" s="17" t="s">
        <v>25</v>
      </c>
      <c r="C21" s="19">
        <v>570.0</v>
      </c>
      <c r="D21" s="19">
        <v>0.0</v>
      </c>
      <c r="E21" s="19">
        <v>0.0</v>
      </c>
      <c r="F21" s="19">
        <v>0.0</v>
      </c>
      <c r="G21" s="22">
        <f t="shared" si="13"/>
        <v>570</v>
      </c>
      <c r="H21" s="19" t="s">
        <v>38</v>
      </c>
      <c r="I21" s="19">
        <v>120.0</v>
      </c>
      <c r="J21" s="24">
        <v>450.0</v>
      </c>
    </row>
    <row r="22">
      <c r="A22" s="8"/>
      <c r="B22" s="31" t="s">
        <v>27</v>
      </c>
      <c r="C22" s="33">
        <f t="shared" ref="C22:G22" si="14">SUM(C19:C21)</f>
        <v>1195</v>
      </c>
      <c r="D22" s="33">
        <f t="shared" si="14"/>
        <v>0</v>
      </c>
      <c r="E22" s="33">
        <f t="shared" si="14"/>
        <v>0</v>
      </c>
      <c r="F22" s="33">
        <f t="shared" si="14"/>
        <v>0</v>
      </c>
      <c r="G22" s="33">
        <f t="shared" si="14"/>
        <v>1195</v>
      </c>
      <c r="H22" s="11"/>
      <c r="I22" s="33">
        <f t="shared" ref="I22:J22" si="15">sum(I19:I21)</f>
        <v>445</v>
      </c>
      <c r="J22" s="44">
        <f t="shared" si="15"/>
        <v>750</v>
      </c>
    </row>
    <row r="23">
      <c r="A23" s="45" t="s">
        <v>40</v>
      </c>
      <c r="C23" s="46">
        <f t="shared" ref="C23:G23" si="16">SUM(C19:C21,C15:C17,C10:C13,C3:C8)</f>
        <v>4405</v>
      </c>
      <c r="D23" s="46">
        <f t="shared" si="16"/>
        <v>3210</v>
      </c>
      <c r="E23" s="46">
        <f t="shared" si="16"/>
        <v>305</v>
      </c>
      <c r="F23" s="46">
        <f t="shared" si="16"/>
        <v>2710</v>
      </c>
      <c r="G23" s="46">
        <f t="shared" si="16"/>
        <v>10630</v>
      </c>
      <c r="H23" s="19"/>
      <c r="I23" s="46">
        <f t="shared" ref="I23:J23" si="17">sum(I19:I21,I15:I17,I10:I13,I3:I8)</f>
        <v>6035</v>
      </c>
      <c r="J23" s="47">
        <f t="shared" si="17"/>
        <v>4595</v>
      </c>
    </row>
    <row r="24">
      <c r="A24" s="45" t="s">
        <v>41</v>
      </c>
      <c r="C24" s="46">
        <f>C23</f>
        <v>4405</v>
      </c>
      <c r="D24" s="46">
        <f>D23-65</f>
        <v>3145</v>
      </c>
      <c r="E24" s="46">
        <f t="shared" ref="E24:F24" si="18">E23</f>
        <v>305</v>
      </c>
      <c r="F24" s="46">
        <f t="shared" si="18"/>
        <v>2710</v>
      </c>
      <c r="G24" s="46">
        <f>G23-65</f>
        <v>10565</v>
      </c>
      <c r="H24" s="19" t="s">
        <v>35</v>
      </c>
      <c r="I24" s="46">
        <f>I23</f>
        <v>6035</v>
      </c>
      <c r="J24" s="47">
        <f>J23-65</f>
        <v>4530</v>
      </c>
    </row>
    <row r="25">
      <c r="A25" s="48" t="s">
        <v>42</v>
      </c>
      <c r="J25" s="49"/>
    </row>
    <row r="26">
      <c r="A26" s="50" t="s">
        <v>43</v>
      </c>
      <c r="J26" s="49"/>
    </row>
    <row r="27">
      <c r="A27" s="50" t="s">
        <v>44</v>
      </c>
      <c r="J27" s="49"/>
    </row>
    <row r="28">
      <c r="A28" s="51" t="s">
        <v>45</v>
      </c>
      <c r="J28" s="49"/>
    </row>
    <row r="29">
      <c r="A29" s="52" t="s">
        <v>46</v>
      </c>
      <c r="B29" s="6"/>
      <c r="C29" s="6"/>
      <c r="D29" s="6"/>
      <c r="E29" s="6"/>
      <c r="F29" s="6"/>
      <c r="G29" s="6"/>
      <c r="H29" s="6"/>
      <c r="I29" s="6"/>
      <c r="J29" s="10"/>
    </row>
  </sheetData>
  <mergeCells count="14">
    <mergeCell ref="A23:B23"/>
    <mergeCell ref="A26:J26"/>
    <mergeCell ref="A25:J25"/>
    <mergeCell ref="A27:J27"/>
    <mergeCell ref="A28:J28"/>
    <mergeCell ref="A24:B24"/>
    <mergeCell ref="A29:J29"/>
    <mergeCell ref="A3:A9"/>
    <mergeCell ref="A10:A14"/>
    <mergeCell ref="A15:A18"/>
    <mergeCell ref="A19:A22"/>
    <mergeCell ref="B1:B2"/>
    <mergeCell ref="A1:A2"/>
    <mergeCell ref="C1:J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8" width="10.29"/>
    <col customWidth="1" min="9" max="9" width="4.0"/>
    <col customWidth="1" min="10" max="10" width="8.29"/>
    <col customWidth="1" min="11" max="11" width="6.57"/>
    <col customWidth="1" min="12" max="12" width="36.14"/>
  </cols>
  <sheetData>
    <row r="1">
      <c r="A1" s="2" t="s">
        <v>1</v>
      </c>
      <c r="B1" s="4" t="s">
        <v>2</v>
      </c>
      <c r="C1" s="6"/>
      <c r="D1" s="6"/>
      <c r="E1" s="6"/>
      <c r="F1" s="6"/>
      <c r="G1" s="6"/>
      <c r="H1" s="10"/>
      <c r="I1" s="12"/>
      <c r="J1" s="14" t="s">
        <v>11</v>
      </c>
    </row>
    <row r="2">
      <c r="A2" s="10"/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16" t="s">
        <v>19</v>
      </c>
      <c r="I2" s="12"/>
      <c r="J2" s="6"/>
      <c r="K2" s="6"/>
      <c r="L2" s="6"/>
    </row>
    <row r="3">
      <c r="A3" s="18" t="s">
        <v>16</v>
      </c>
      <c r="B3" s="20">
        <v>161.0</v>
      </c>
      <c r="C3" s="20">
        <v>270.0</v>
      </c>
      <c r="D3" s="20">
        <v>28.0</v>
      </c>
      <c r="E3" s="20">
        <v>64.0</v>
      </c>
      <c r="F3" s="21">
        <f t="shared" ref="F3:F12" si="2">SUM(B3:E3)</f>
        <v>523</v>
      </c>
      <c r="G3" s="23">
        <f t="shared" ref="G3:H3" si="1">B3+D3</f>
        <v>189</v>
      </c>
      <c r="H3" s="25">
        <f t="shared" si="1"/>
        <v>334</v>
      </c>
      <c r="I3" s="12"/>
      <c r="J3" s="27" t="s">
        <v>22</v>
      </c>
      <c r="K3" s="28">
        <v>845.0</v>
      </c>
    </row>
    <row r="4">
      <c r="A4" s="18" t="s">
        <v>24</v>
      </c>
      <c r="B4" s="20">
        <v>344.0</v>
      </c>
      <c r="C4" s="20">
        <v>290.0</v>
      </c>
      <c r="D4" s="20">
        <v>46.0</v>
      </c>
      <c r="E4" s="20">
        <v>44.0</v>
      </c>
      <c r="F4" s="21">
        <f t="shared" si="2"/>
        <v>724</v>
      </c>
      <c r="G4" s="23">
        <f t="shared" ref="G4:H4" si="3">B4+D4</f>
        <v>390</v>
      </c>
      <c r="H4" s="25">
        <f t="shared" si="3"/>
        <v>334</v>
      </c>
      <c r="I4" s="12"/>
      <c r="J4" s="27" t="s">
        <v>16</v>
      </c>
      <c r="K4" s="30">
        <v>189.0</v>
      </c>
    </row>
    <row r="5">
      <c r="A5" s="18" t="s">
        <v>26</v>
      </c>
      <c r="B5" s="20">
        <v>69.0</v>
      </c>
      <c r="C5" s="20">
        <v>32.0</v>
      </c>
      <c r="D5" s="20">
        <v>25.0</v>
      </c>
      <c r="E5" s="20">
        <v>6.0</v>
      </c>
      <c r="F5" s="21">
        <f t="shared" si="2"/>
        <v>132</v>
      </c>
      <c r="G5" s="23">
        <f t="shared" ref="G5:H5" si="4">B5+D5</f>
        <v>94</v>
      </c>
      <c r="H5" s="25">
        <f t="shared" si="4"/>
        <v>38</v>
      </c>
      <c r="I5" s="12"/>
      <c r="J5" s="27" t="s">
        <v>24</v>
      </c>
      <c r="K5" s="30">
        <v>390.0</v>
      </c>
    </row>
    <row r="6">
      <c r="A6" s="18" t="s">
        <v>28</v>
      </c>
      <c r="B6" s="20">
        <v>19.0</v>
      </c>
      <c r="C6" s="20">
        <v>6.0</v>
      </c>
      <c r="D6" s="20">
        <v>14.0</v>
      </c>
      <c r="E6" s="20">
        <v>3.0</v>
      </c>
      <c r="F6" s="21">
        <f t="shared" si="2"/>
        <v>42</v>
      </c>
      <c r="G6" s="23">
        <f t="shared" ref="G6:H6" si="5">B6+D6</f>
        <v>33</v>
      </c>
      <c r="H6" s="25">
        <f t="shared" si="5"/>
        <v>9</v>
      </c>
      <c r="I6" s="12"/>
      <c r="J6" s="27" t="s">
        <v>26</v>
      </c>
      <c r="K6" s="30">
        <v>94.0</v>
      </c>
    </row>
    <row r="7">
      <c r="A7" s="18" t="s">
        <v>29</v>
      </c>
      <c r="B7" s="20">
        <v>7.0</v>
      </c>
      <c r="C7" s="20">
        <v>2.0</v>
      </c>
      <c r="D7" s="20">
        <v>7.0</v>
      </c>
      <c r="E7" s="20">
        <v>3.0</v>
      </c>
      <c r="F7" s="21">
        <f t="shared" si="2"/>
        <v>19</v>
      </c>
      <c r="G7" s="23">
        <f t="shared" ref="G7:H7" si="6">B7+D7</f>
        <v>14</v>
      </c>
      <c r="H7" s="25">
        <f t="shared" si="6"/>
        <v>5</v>
      </c>
      <c r="I7" s="12"/>
      <c r="J7" s="27" t="s">
        <v>28</v>
      </c>
      <c r="K7" s="30">
        <v>33.0</v>
      </c>
    </row>
    <row r="8">
      <c r="A8" s="18" t="s">
        <v>15</v>
      </c>
      <c r="B8" s="20">
        <v>281.0</v>
      </c>
      <c r="C8" s="20">
        <v>139.0</v>
      </c>
      <c r="D8" s="20">
        <v>155.0</v>
      </c>
      <c r="E8" s="20">
        <v>69.0</v>
      </c>
      <c r="F8" s="21">
        <f t="shared" si="2"/>
        <v>644</v>
      </c>
      <c r="G8" s="35">
        <f t="shared" ref="G8:H8" si="7">B8+D8</f>
        <v>436</v>
      </c>
      <c r="H8" s="25">
        <f t="shared" si="7"/>
        <v>208</v>
      </c>
      <c r="I8" s="12"/>
      <c r="J8" s="27" t="s">
        <v>29</v>
      </c>
      <c r="K8" s="30">
        <v>14.0</v>
      </c>
    </row>
    <row r="9">
      <c r="A9" s="18" t="s">
        <v>31</v>
      </c>
      <c r="B9" s="20">
        <v>229.0</v>
      </c>
      <c r="C9" s="20">
        <v>92.0</v>
      </c>
      <c r="D9" s="20">
        <v>105.0</v>
      </c>
      <c r="E9" s="20">
        <v>24.0</v>
      </c>
      <c r="F9" s="21">
        <f t="shared" si="2"/>
        <v>450</v>
      </c>
      <c r="G9" s="35">
        <f t="shared" ref="G9:H9" si="8">B9+D9</f>
        <v>334</v>
      </c>
      <c r="H9" s="25">
        <f t="shared" si="8"/>
        <v>116</v>
      </c>
      <c r="I9" s="12"/>
      <c r="J9" s="27" t="s">
        <v>15</v>
      </c>
      <c r="K9" s="36">
        <v>435.0</v>
      </c>
      <c r="L9" s="37" t="s">
        <v>32</v>
      </c>
    </row>
    <row r="10">
      <c r="A10" s="18" t="s">
        <v>33</v>
      </c>
      <c r="B10" s="20">
        <v>51.0</v>
      </c>
      <c r="C10" s="20">
        <v>8.0</v>
      </c>
      <c r="D10" s="20">
        <v>43.0</v>
      </c>
      <c r="E10" s="20">
        <v>3.0</v>
      </c>
      <c r="F10" s="21">
        <f t="shared" si="2"/>
        <v>105</v>
      </c>
      <c r="G10" s="23">
        <f t="shared" ref="G10:H10" si="9">B10+D10</f>
        <v>94</v>
      </c>
      <c r="H10" s="25">
        <f t="shared" si="9"/>
        <v>11</v>
      </c>
      <c r="I10" s="12"/>
      <c r="J10" s="27" t="s">
        <v>31</v>
      </c>
      <c r="K10" s="36">
        <v>335.0</v>
      </c>
    </row>
    <row r="11">
      <c r="A11" s="18" t="s">
        <v>34</v>
      </c>
      <c r="B11" s="20">
        <v>10.0</v>
      </c>
      <c r="C11" s="20">
        <v>11.0</v>
      </c>
      <c r="D11" s="20">
        <v>29.0</v>
      </c>
      <c r="E11" s="20">
        <v>0.0</v>
      </c>
      <c r="F11" s="21">
        <f t="shared" si="2"/>
        <v>50</v>
      </c>
      <c r="G11" s="23">
        <f t="shared" ref="G11:H11" si="10">B11+D11</f>
        <v>39</v>
      </c>
      <c r="H11" s="25">
        <f t="shared" si="10"/>
        <v>11</v>
      </c>
      <c r="I11" s="12"/>
      <c r="J11" s="27" t="s">
        <v>33</v>
      </c>
      <c r="K11" s="30">
        <v>94.0</v>
      </c>
    </row>
    <row r="12">
      <c r="A12" s="39" t="s">
        <v>36</v>
      </c>
      <c r="B12" s="40">
        <v>5.0</v>
      </c>
      <c r="C12" s="40">
        <v>4.0</v>
      </c>
      <c r="D12" s="40">
        <v>12.0</v>
      </c>
      <c r="E12" s="40">
        <v>0.0</v>
      </c>
      <c r="F12" s="41">
        <f t="shared" si="2"/>
        <v>21</v>
      </c>
      <c r="G12" s="42">
        <f t="shared" ref="G12:H12" si="11">B12+D12</f>
        <v>17</v>
      </c>
      <c r="H12" s="43">
        <f t="shared" si="11"/>
        <v>4</v>
      </c>
      <c r="I12" s="12"/>
      <c r="J12" s="27" t="s">
        <v>34</v>
      </c>
      <c r="K12" s="30">
        <v>39.0</v>
      </c>
    </row>
    <row r="13">
      <c r="A13" s="39" t="s">
        <v>17</v>
      </c>
      <c r="B13" s="41">
        <f t="shared" ref="B13:H13" si="12">SUM(B3:B12)</f>
        <v>1176</v>
      </c>
      <c r="C13" s="41">
        <f t="shared" si="12"/>
        <v>854</v>
      </c>
      <c r="D13" s="41">
        <f t="shared" si="12"/>
        <v>464</v>
      </c>
      <c r="E13" s="41">
        <f t="shared" si="12"/>
        <v>216</v>
      </c>
      <c r="F13" s="41">
        <f t="shared" si="12"/>
        <v>2710</v>
      </c>
      <c r="G13" s="41">
        <f t="shared" si="12"/>
        <v>1640</v>
      </c>
      <c r="H13" s="43">
        <f t="shared" si="12"/>
        <v>1070</v>
      </c>
      <c r="I13" s="12"/>
      <c r="J13" s="27" t="s">
        <v>36</v>
      </c>
      <c r="K13" s="30">
        <v>17.0</v>
      </c>
    </row>
    <row r="14">
      <c r="I14" s="12"/>
      <c r="J14" s="27" t="s">
        <v>13</v>
      </c>
      <c r="K14" s="28">
        <v>120.0</v>
      </c>
    </row>
  </sheetData>
  <mergeCells count="4">
    <mergeCell ref="B1:H1"/>
    <mergeCell ref="A1:A2"/>
    <mergeCell ref="J1:L2"/>
    <mergeCell ref="L9:L1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